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720"/>
  </bookViews>
  <sheets>
    <sheet name="Лист1" sheetId="1" r:id="rId1"/>
  </sheet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D5" i="1"/>
  <c r="D6" i="1"/>
  <c r="K13" i="1" l="1"/>
  <c r="K14" i="1" s="1"/>
  <c r="G13" i="1"/>
  <c r="E13" i="1"/>
  <c r="D7" i="1" l="1"/>
  <c r="D8" i="1"/>
  <c r="D9" i="1"/>
  <c r="D10" i="1"/>
  <c r="D11" i="1"/>
  <c r="D12" i="1"/>
  <c r="C7" i="1"/>
  <c r="C8" i="1"/>
  <c r="C9" i="1"/>
  <c r="C10" i="1"/>
  <c r="C11" i="1"/>
  <c r="C12" i="1"/>
  <c r="E14" i="1" l="1"/>
  <c r="F5" i="1" l="1"/>
  <c r="F4" i="1"/>
  <c r="F6" i="1"/>
  <c r="F10" i="1"/>
  <c r="F9" i="1"/>
  <c r="F8" i="1"/>
  <c r="F12" i="1"/>
  <c r="F7" i="1"/>
  <c r="F11" i="1"/>
  <c r="G14" i="1" l="1"/>
  <c r="H6" i="1" l="1"/>
  <c r="I6" i="1" s="1"/>
  <c r="J6" i="1" s="1"/>
  <c r="H4" i="1"/>
  <c r="I4" i="1" s="1"/>
  <c r="J4" i="1" s="1"/>
  <c r="H5" i="1"/>
  <c r="I5" i="1" s="1"/>
  <c r="J5" i="1" s="1"/>
  <c r="H10" i="1"/>
  <c r="I10" i="1" s="1"/>
  <c r="H9" i="1"/>
  <c r="I9" i="1" s="1"/>
  <c r="H8" i="1"/>
  <c r="I8" i="1" s="1"/>
  <c r="H11" i="1"/>
  <c r="H7" i="1"/>
  <c r="J7" i="1" s="1"/>
  <c r="H12" i="1"/>
  <c r="I12" i="1" s="1"/>
  <c r="J10" i="1" l="1"/>
  <c r="J12" i="1"/>
  <c r="J9" i="1"/>
  <c r="J8" i="1"/>
  <c r="J11" i="1"/>
  <c r="J14" i="1" l="1"/>
  <c r="J13" i="1"/>
</calcChain>
</file>

<file path=xl/sharedStrings.xml><?xml version="1.0" encoding="utf-8"?>
<sst xmlns="http://schemas.openxmlformats.org/spreadsheetml/2006/main" count="26" uniqueCount="26">
  <si>
    <t>№</t>
  </si>
  <si>
    <t>Наименование муниципального образования</t>
  </si>
  <si>
    <t>Коэфф. инных затрат</t>
  </si>
  <si>
    <t>Коэфф. объема расходов</t>
  </si>
  <si>
    <t>Коэфф. Численности населения</t>
  </si>
  <si>
    <t>Объем межбюджетных трансфертов (гр.3*гр.4*гр.9) тыс. руб.</t>
  </si>
  <si>
    <t>Новокубанское г/п</t>
  </si>
  <si>
    <t>Бесскорбненское с/п</t>
  </si>
  <si>
    <t>Верхнекубанское с/п</t>
  </si>
  <si>
    <t>Ковалевское с/п</t>
  </si>
  <si>
    <t>Ляпинское с/п</t>
  </si>
  <si>
    <t>Прикубанское с/п</t>
  </si>
  <si>
    <t>Прочноокопское с/п</t>
  </si>
  <si>
    <t>Новосельское с/п</t>
  </si>
  <si>
    <t>Советское с/п</t>
  </si>
  <si>
    <t>Итого:</t>
  </si>
  <si>
    <t>Коэфф. объема работ  (гр.6+гр.8)/2</t>
  </si>
  <si>
    <t>Средний показатель по поселениям</t>
  </si>
  <si>
    <t>Приложение № 1 к соглашению</t>
  </si>
  <si>
    <t>2025 год</t>
  </si>
  <si>
    <t>Расходы на оплату труда (з/п за 12-ть месяцевглавного специалиста с начислениями -912,7 тыс. рублей фонда оплаты труда    тыс. руб. (с учетом увеличения з/пл. с 01.10.2025г на 7%)</t>
  </si>
  <si>
    <t>округление</t>
  </si>
  <si>
    <r>
      <t xml:space="preserve">Расходы поселений за </t>
    </r>
    <r>
      <rPr>
        <sz val="14"/>
        <rFont val="Times New Roman"/>
        <family val="1"/>
        <charset val="204"/>
      </rPr>
      <t>2023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году тыс. руб.</t>
    </r>
  </si>
  <si>
    <t>Численность населения (поселений)  01.01.2024</t>
  </si>
  <si>
    <t>Расчет</t>
  </si>
  <si>
    <t>гр.9/0,056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</si>
</sst>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0.000"/>
    <numFmt numFmtId="166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textRotation="90" wrapText="1" readingOrder="1"/>
    </xf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0" xfId="0" applyFont="1"/>
    <xf numFmtId="0" fontId="0" fillId="0" borderId="0" xfId="0" applyAlignment="1">
      <alignment vertical="top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vertical="top" wrapText="1"/>
    </xf>
    <xf numFmtId="2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4" fontId="2" fillId="0" borderId="0" xfId="0" applyNumberFormat="1" applyFont="1"/>
    <xf numFmtId="2" fontId="0" fillId="0" borderId="0" xfId="0" applyNumberFormat="1"/>
    <xf numFmtId="164" fontId="0" fillId="0" borderId="0" xfId="0" applyNumberFormat="1" applyAlignment="1">
      <alignment vertical="center" wrapText="1"/>
    </xf>
    <xf numFmtId="164" fontId="0" fillId="0" borderId="0" xfId="0" applyNumberFormat="1" applyAlignment="1"/>
    <xf numFmtId="0" fontId="1" fillId="0" borderId="1" xfId="0" applyFont="1" applyFill="1" applyBorder="1" applyAlignment="1">
      <alignment textRotation="90" wrapText="1"/>
    </xf>
    <xf numFmtId="2" fontId="0" fillId="0" borderId="0" xfId="0" applyNumberFormat="1" applyFill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0" fontId="1" fillId="0" borderId="1" xfId="0" applyFont="1" applyFill="1" applyBorder="1"/>
    <xf numFmtId="165" fontId="1" fillId="0" borderId="2" xfId="0" applyNumberFormat="1" applyFont="1" applyFill="1" applyBorder="1"/>
    <xf numFmtId="2" fontId="2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textRotation="90" wrapText="1"/>
    </xf>
    <xf numFmtId="2" fontId="0" fillId="0" borderId="1" xfId="0" applyNumberFormat="1" applyFill="1" applyBorder="1"/>
    <xf numFmtId="2" fontId="2" fillId="0" borderId="1" xfId="0" applyNumberFormat="1" applyFont="1" applyFill="1" applyBorder="1"/>
    <xf numFmtId="0" fontId="0" fillId="0" borderId="1" xfId="0" applyFill="1" applyBorder="1"/>
    <xf numFmtId="165" fontId="1" fillId="2" borderId="1" xfId="0" applyNumberFormat="1" applyFont="1" applyFill="1" applyBorder="1"/>
    <xf numFmtId="2" fontId="1" fillId="0" borderId="1" xfId="0" applyNumberFormat="1" applyFont="1" applyBorder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6" fontId="1" fillId="0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topLeftCell="A18" zoomScale="85" zoomScaleNormal="85" workbookViewId="0">
      <pane ySplit="285" activePane="bottomLeft"/>
      <selection activeCell="F18" sqref="F1:F1048576"/>
      <selection pane="bottomLeft" activeCell="K14" sqref="K14"/>
    </sheetView>
  </sheetViews>
  <sheetFormatPr defaultRowHeight="15" x14ac:dyDescent="0.25"/>
  <cols>
    <col min="1" max="1" width="4.140625" customWidth="1"/>
    <col min="2" max="2" width="28.42578125" customWidth="1"/>
    <col min="3" max="3" width="25.5703125" customWidth="1"/>
    <col min="4" max="4" width="12.42578125" customWidth="1"/>
    <col min="5" max="5" width="18.28515625" customWidth="1"/>
    <col min="6" max="6" width="17.42578125" customWidth="1"/>
    <col min="7" max="7" width="12.7109375" customWidth="1"/>
    <col min="8" max="8" width="12.42578125" customWidth="1"/>
    <col min="9" max="9" width="18.42578125" customWidth="1"/>
    <col min="10" max="10" width="16.5703125" customWidth="1"/>
    <col min="11" max="11" width="19.28515625" customWidth="1"/>
    <col min="12" max="12" width="16.85546875" customWidth="1"/>
  </cols>
  <sheetData>
    <row r="1" spans="1:15" ht="54" customHeight="1" x14ac:dyDescent="0.3">
      <c r="D1" s="9" t="s">
        <v>24</v>
      </c>
      <c r="E1" s="9" t="s">
        <v>19</v>
      </c>
      <c r="F1" s="9"/>
      <c r="G1" s="9"/>
      <c r="K1" s="14" t="s">
        <v>18</v>
      </c>
      <c r="L1" s="10"/>
      <c r="M1" s="10"/>
    </row>
    <row r="2" spans="1:15" ht="184.5" customHeight="1" x14ac:dyDescent="0.3">
      <c r="A2" s="1" t="s">
        <v>0</v>
      </c>
      <c r="B2" s="2" t="s">
        <v>1</v>
      </c>
      <c r="C2" s="2" t="s">
        <v>20</v>
      </c>
      <c r="D2" s="3" t="s">
        <v>2</v>
      </c>
      <c r="E2" s="2" t="s">
        <v>22</v>
      </c>
      <c r="F2" s="4" t="s">
        <v>3</v>
      </c>
      <c r="G2" s="4" t="s">
        <v>23</v>
      </c>
      <c r="H2" s="4" t="s">
        <v>4</v>
      </c>
      <c r="I2" s="23" t="s">
        <v>16</v>
      </c>
      <c r="J2" s="23" t="s">
        <v>5</v>
      </c>
      <c r="K2" s="31" t="s">
        <v>21</v>
      </c>
      <c r="L2" s="32"/>
      <c r="M2" s="24"/>
      <c r="N2" s="24"/>
    </row>
    <row r="3" spans="1:15" ht="18.75" x14ac:dyDescent="0.3">
      <c r="A3" s="5">
        <v>1</v>
      </c>
      <c r="B3" s="5">
        <v>2</v>
      </c>
      <c r="C3" s="5">
        <v>3</v>
      </c>
      <c r="D3" s="5">
        <v>4</v>
      </c>
      <c r="E3" s="13">
        <v>5</v>
      </c>
      <c r="F3" s="13">
        <v>6</v>
      </c>
      <c r="G3" s="5">
        <v>7</v>
      </c>
      <c r="H3" s="13">
        <v>8</v>
      </c>
      <c r="I3" s="25">
        <v>9</v>
      </c>
      <c r="J3" s="25">
        <v>10</v>
      </c>
      <c r="K3" s="33"/>
      <c r="L3" s="33"/>
      <c r="M3" s="24"/>
      <c r="N3" s="24"/>
    </row>
    <row r="4" spans="1:15" ht="18.75" x14ac:dyDescent="0.3">
      <c r="A4" s="1">
        <v>1</v>
      </c>
      <c r="B4" s="1" t="s">
        <v>6</v>
      </c>
      <c r="C4" s="1">
        <v>912.7</v>
      </c>
      <c r="D4" s="1">
        <v>0.999</v>
      </c>
      <c r="E4" s="11">
        <v>371336.1</v>
      </c>
      <c r="F4" s="36">
        <f>E4/E14</f>
        <v>0.52859705361058751</v>
      </c>
      <c r="G4" s="1">
        <v>33177</v>
      </c>
      <c r="H4" s="36">
        <f>G4/(G14)</f>
        <v>0.40390304476449035</v>
      </c>
      <c r="I4" s="30">
        <f>(H4+F4)*0.5</f>
        <v>0.46625004918753893</v>
      </c>
      <c r="J4" s="27">
        <f>ROUNDUP((C4*D4*I4),1)</f>
        <v>425.20000000000005</v>
      </c>
      <c r="K4" s="34">
        <v>425</v>
      </c>
      <c r="L4" s="33"/>
      <c r="M4" s="24"/>
      <c r="N4" s="24"/>
      <c r="O4" s="20"/>
    </row>
    <row r="5" spans="1:15" ht="18.75" customHeight="1" x14ac:dyDescent="0.3">
      <c r="A5" s="1">
        <v>2</v>
      </c>
      <c r="B5" s="1" t="s">
        <v>7</v>
      </c>
      <c r="C5" s="1">
        <v>912.7</v>
      </c>
      <c r="D5" s="1">
        <f>$D$4</f>
        <v>0.999</v>
      </c>
      <c r="E5" s="11">
        <v>48808.4</v>
      </c>
      <c r="F5" s="26">
        <f>E5/E14</f>
        <v>6.9478772549846343E-2</v>
      </c>
      <c r="G5" s="29">
        <v>5576</v>
      </c>
      <c r="H5" s="26">
        <f>G5/(G14)</f>
        <v>6.7883273882713868E-2</v>
      </c>
      <c r="I5" s="30">
        <f t="shared" ref="I5:I12" si="0">(H5+F5)*0.5</f>
        <v>6.8681023216280113E-2</v>
      </c>
      <c r="J5" s="27">
        <f t="shared" ref="J5:J11" si="1">ROUNDUP((C5*D5*I5),1)</f>
        <v>62.7</v>
      </c>
      <c r="K5" s="34">
        <v>63</v>
      </c>
      <c r="L5" s="33"/>
      <c r="M5" s="24"/>
      <c r="N5" s="24"/>
    </row>
    <row r="6" spans="1:15" ht="18.75" x14ac:dyDescent="0.3">
      <c r="A6" s="1">
        <v>3</v>
      </c>
      <c r="B6" s="1" t="s">
        <v>8</v>
      </c>
      <c r="C6" s="1">
        <v>912.7</v>
      </c>
      <c r="D6" s="1">
        <f t="shared" ref="D6" si="2">$D$4</f>
        <v>0.999</v>
      </c>
      <c r="E6" s="11">
        <v>37975.800000000003</v>
      </c>
      <c r="F6" s="26">
        <f>ROUND(E6/E14,2)</f>
        <v>0.05</v>
      </c>
      <c r="G6" s="29">
        <v>5006</v>
      </c>
      <c r="H6" s="26">
        <f>G6/(G14)</f>
        <v>6.0943986559696135E-2</v>
      </c>
      <c r="I6" s="30">
        <f t="shared" si="0"/>
        <v>5.5471993279848072E-2</v>
      </c>
      <c r="J6" s="27">
        <f t="shared" si="1"/>
        <v>50.6</v>
      </c>
      <c r="K6" s="34">
        <v>51</v>
      </c>
      <c r="L6" s="33" t="s">
        <v>25</v>
      </c>
      <c r="M6" s="24"/>
      <c r="N6" s="24"/>
    </row>
    <row r="7" spans="1:15" ht="18.75" x14ac:dyDescent="0.3">
      <c r="A7" s="1">
        <v>4</v>
      </c>
      <c r="B7" s="1" t="s">
        <v>9</v>
      </c>
      <c r="C7" s="1">
        <f>$C$4</f>
        <v>912.7</v>
      </c>
      <c r="D7" s="1">
        <f>$D$4</f>
        <v>0.999</v>
      </c>
      <c r="E7" s="11">
        <v>56918.8</v>
      </c>
      <c r="F7" s="26">
        <f>E7/E14</f>
        <v>8.1023929467267816E-2</v>
      </c>
      <c r="G7" s="29">
        <v>9507</v>
      </c>
      <c r="H7" s="26">
        <f>G7/(G14)</f>
        <v>0.11574000803496427</v>
      </c>
      <c r="I7" s="42">
        <v>9.8400000000000001E-2</v>
      </c>
      <c r="J7" s="27">
        <f>ROUNDUP((C7*D7*I7),1)</f>
        <v>89.8</v>
      </c>
      <c r="K7" s="34">
        <f>C7*D7*I7</f>
        <v>89.719870320000012</v>
      </c>
      <c r="L7" s="33"/>
      <c r="M7" s="24"/>
      <c r="N7" s="24"/>
    </row>
    <row r="8" spans="1:15" ht="18.75" x14ac:dyDescent="0.3">
      <c r="A8" s="1">
        <v>5</v>
      </c>
      <c r="B8" s="1" t="s">
        <v>10</v>
      </c>
      <c r="C8" s="1">
        <f>$C$4</f>
        <v>912.7</v>
      </c>
      <c r="D8" s="1">
        <f>$D$4</f>
        <v>0.999</v>
      </c>
      <c r="E8" s="11">
        <v>21835.5</v>
      </c>
      <c r="F8" s="26">
        <f>ROUND(E8/E14,2)</f>
        <v>0.03</v>
      </c>
      <c r="G8" s="29">
        <v>1861</v>
      </c>
      <c r="H8" s="26">
        <f>ROUND(G8/(G14),2)</f>
        <v>0.02</v>
      </c>
      <c r="I8" s="30">
        <f t="shared" si="0"/>
        <v>2.5000000000000001E-2</v>
      </c>
      <c r="J8" s="27">
        <f t="shared" si="1"/>
        <v>22.8</v>
      </c>
      <c r="K8" s="34">
        <v>23</v>
      </c>
      <c r="L8" s="33"/>
      <c r="M8" s="24"/>
      <c r="N8" s="24"/>
    </row>
    <row r="9" spans="1:15" ht="18.75" x14ac:dyDescent="0.3">
      <c r="A9" s="1">
        <v>6</v>
      </c>
      <c r="B9" s="1" t="s">
        <v>13</v>
      </c>
      <c r="C9" s="1">
        <f>$C$4</f>
        <v>912.7</v>
      </c>
      <c r="D9" s="1">
        <f>$D$4</f>
        <v>0.999</v>
      </c>
      <c r="E9" s="11">
        <v>35118.400000000001</v>
      </c>
      <c r="F9" s="26">
        <f>ROUND(E9/E14,2)</f>
        <v>0.05</v>
      </c>
      <c r="G9" s="29">
        <v>4859</v>
      </c>
      <c r="H9" s="26">
        <f>ROUND(G9/(G14),2)</f>
        <v>0.06</v>
      </c>
      <c r="I9" s="30">
        <f t="shared" si="0"/>
        <v>5.5E-2</v>
      </c>
      <c r="J9" s="27">
        <f t="shared" si="1"/>
        <v>50.2</v>
      </c>
      <c r="K9" s="34">
        <v>50</v>
      </c>
      <c r="L9" s="33"/>
      <c r="M9" s="24"/>
      <c r="N9" s="24"/>
    </row>
    <row r="10" spans="1:15" ht="18.75" x14ac:dyDescent="0.3">
      <c r="A10" s="1">
        <v>7</v>
      </c>
      <c r="B10" s="1" t="s">
        <v>11</v>
      </c>
      <c r="C10" s="1">
        <f>$C$4</f>
        <v>912.7</v>
      </c>
      <c r="D10" s="1">
        <f>$D$4</f>
        <v>0.999</v>
      </c>
      <c r="E10" s="11">
        <v>31665</v>
      </c>
      <c r="F10" s="26">
        <f>ROUND(E10/E14,2)</f>
        <v>0.05</v>
      </c>
      <c r="G10" s="29">
        <v>4725</v>
      </c>
      <c r="H10" s="26">
        <f>ROUND(G10/(G14),2)</f>
        <v>0.06</v>
      </c>
      <c r="I10" s="30">
        <f>(H10+F10)*0.5</f>
        <v>5.5E-2</v>
      </c>
      <c r="J10" s="27">
        <f t="shared" si="1"/>
        <v>50.2</v>
      </c>
      <c r="K10" s="34">
        <v>50</v>
      </c>
      <c r="L10" s="33"/>
      <c r="M10" s="24"/>
      <c r="N10" s="24"/>
    </row>
    <row r="11" spans="1:15" ht="18.75" x14ac:dyDescent="0.3">
      <c r="A11" s="1">
        <v>8</v>
      </c>
      <c r="B11" s="1" t="s">
        <v>12</v>
      </c>
      <c r="C11" s="1">
        <f>$C$4</f>
        <v>912.7</v>
      </c>
      <c r="D11" s="1">
        <f>$D$4</f>
        <v>0.999</v>
      </c>
      <c r="E11" s="11">
        <v>29666.9</v>
      </c>
      <c r="F11" s="26">
        <f>E11/E14</f>
        <v>4.2230841358434953E-2</v>
      </c>
      <c r="G11" s="29">
        <v>4834</v>
      </c>
      <c r="H11" s="26">
        <f>G11/(G14)</f>
        <v>5.8850026174504813E-2</v>
      </c>
      <c r="I11" s="30">
        <v>5.0500000000000003E-2</v>
      </c>
      <c r="J11" s="27">
        <f t="shared" si="1"/>
        <v>46.1</v>
      </c>
      <c r="K11" s="34">
        <v>46.1</v>
      </c>
      <c r="L11" s="33"/>
      <c r="M11" s="28"/>
      <c r="N11" s="28"/>
    </row>
    <row r="12" spans="1:15" ht="18.75" x14ac:dyDescent="0.3">
      <c r="A12" s="1">
        <v>9</v>
      </c>
      <c r="B12" s="1" t="s">
        <v>14</v>
      </c>
      <c r="C12" s="1">
        <f>$C$4</f>
        <v>912.7</v>
      </c>
      <c r="D12" s="1">
        <f>$D$4</f>
        <v>0.999</v>
      </c>
      <c r="E12" s="11">
        <v>69168.800000000003</v>
      </c>
      <c r="F12" s="26">
        <f>E12/E14</f>
        <v>9.8461808269597287E-2</v>
      </c>
      <c r="G12" s="29">
        <v>12596</v>
      </c>
      <c r="H12" s="26">
        <f>G12/(G14)</f>
        <v>0.15334607565040601</v>
      </c>
      <c r="I12" s="30">
        <f t="shared" si="0"/>
        <v>0.12590394196000165</v>
      </c>
      <c r="J12" s="27">
        <f>ROUNDUP((C12*D12*I12),1)</f>
        <v>114.8</v>
      </c>
      <c r="K12" s="34">
        <v>114.8</v>
      </c>
      <c r="L12" s="33"/>
      <c r="M12" s="28"/>
      <c r="N12" s="28"/>
    </row>
    <row r="13" spans="1:15" ht="19.5" customHeight="1" x14ac:dyDescent="0.3">
      <c r="A13" s="1"/>
      <c r="B13" s="6" t="s">
        <v>17</v>
      </c>
      <c r="C13" s="5"/>
      <c r="D13" s="5"/>
      <c r="E13" s="12">
        <f>SUM(E4:E12)</f>
        <v>702493.70000000007</v>
      </c>
      <c r="F13" s="15"/>
      <c r="G13" s="7">
        <f>SUM(G4:G12)</f>
        <v>82141</v>
      </c>
      <c r="H13" s="15"/>
      <c r="I13" s="26"/>
      <c r="J13" s="15">
        <f>SUM(J4:J12)</f>
        <v>912.4</v>
      </c>
      <c r="K13" s="34">
        <f>SUM(K4:K12)</f>
        <v>912.61987032000002</v>
      </c>
      <c r="L13" s="34"/>
      <c r="M13" s="28"/>
      <c r="N13" s="28"/>
    </row>
    <row r="14" spans="1:15" ht="57" customHeight="1" x14ac:dyDescent="0.3">
      <c r="A14" s="1"/>
      <c r="B14" s="5" t="s">
        <v>15</v>
      </c>
      <c r="C14" s="1"/>
      <c r="D14" s="1"/>
      <c r="E14" s="11">
        <f>SUM(E4:E12)</f>
        <v>702493.70000000007</v>
      </c>
      <c r="F14" s="1"/>
      <c r="G14" s="1">
        <f>SUM(G4:G12)</f>
        <v>82141</v>
      </c>
      <c r="H14" s="11"/>
      <c r="I14" s="29"/>
      <c r="J14" s="1">
        <f>SUM(J4:J12)</f>
        <v>912.4</v>
      </c>
      <c r="K14" s="37">
        <f>SUM(K13)</f>
        <v>912.61987032000002</v>
      </c>
      <c r="L14" s="35"/>
      <c r="M14" s="28"/>
      <c r="N14" s="28"/>
    </row>
    <row r="15" spans="1:15" ht="18.75" x14ac:dyDescent="0.3">
      <c r="A15" s="8"/>
      <c r="B15" s="8"/>
      <c r="C15" s="8"/>
      <c r="D15" s="8"/>
      <c r="E15" s="8"/>
      <c r="F15" s="8"/>
      <c r="G15" s="8"/>
      <c r="H15" s="8"/>
      <c r="I15" s="8"/>
      <c r="J15" s="19"/>
    </row>
    <row r="16" spans="1:15" ht="18.75" x14ac:dyDescent="0.25">
      <c r="C16" s="38"/>
      <c r="D16" s="39"/>
      <c r="E16" s="39"/>
      <c r="F16" s="39"/>
      <c r="G16" s="39"/>
      <c r="H16" s="39"/>
      <c r="I16" s="39"/>
      <c r="J16" s="39"/>
    </row>
    <row r="17" spans="3:10" ht="18.75" x14ac:dyDescent="0.3">
      <c r="C17" s="40"/>
      <c r="D17" s="40"/>
      <c r="E17" s="40"/>
      <c r="F17" s="40"/>
      <c r="G17" s="40"/>
      <c r="H17" s="40"/>
      <c r="I17" s="40"/>
    </row>
    <row r="18" spans="3:10" x14ac:dyDescent="0.25">
      <c r="C18" s="18"/>
      <c r="D18" s="18"/>
      <c r="E18" s="18"/>
      <c r="F18" s="17"/>
      <c r="G18" s="18"/>
      <c r="H18" s="18"/>
      <c r="I18" s="18"/>
      <c r="J18" s="18"/>
    </row>
    <row r="19" spans="3:10" x14ac:dyDescent="0.25">
      <c r="C19" s="17"/>
      <c r="D19" s="17"/>
      <c r="E19" s="21"/>
      <c r="G19" s="17"/>
      <c r="H19" s="17"/>
      <c r="I19" s="17"/>
      <c r="J19" s="17"/>
    </row>
    <row r="20" spans="3:10" x14ac:dyDescent="0.25">
      <c r="C20" s="16"/>
      <c r="E20" s="22"/>
      <c r="F20" s="20"/>
    </row>
    <row r="21" spans="3:10" x14ac:dyDescent="0.25">
      <c r="D21" s="41"/>
      <c r="E21" s="41"/>
    </row>
  </sheetData>
  <mergeCells count="3">
    <mergeCell ref="C16:J16"/>
    <mergeCell ref="C17:I17"/>
    <mergeCell ref="D21:E2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2024-09-30T08:43:18Z</dcterms:modified>
</cp:coreProperties>
</file>